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体重判定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<sst xmlns="http://schemas.openxmlformats.org/spreadsheetml/2006/main" count="11" uniqueCount="8">
  <si>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身長</t>
  </si>
  <si>
    <t>体重</t>
  </si>
  <si>
    <t>肥満度</t>
  </si>
  <si>
    <t>ローレル指数</t>
  </si>
  <si>
    <t>標準体重</t>
  </si>
  <si>
    <t>標準体重(ローレル)</t>
  </si>
  <si>
    <t>判定</t>
  </si>
  <si>
    <t>BMI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</si>
</sst>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 style="hair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2" fillId="24" borderId="12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" fillId="8" borderId="14" xfId="0" applyNumberFormat="1" applyFont="1" applyFill="1" applyBorder="1" applyAlignment="1">
      <alignment vertical="center"/>
    </xf>
    <xf numFmtId="0" fontId="3" fillId="8" borderId="15" xfId="0" applyFont="1" applyFill="1" applyBorder="1" applyAlignment="1">
      <alignment horizontal="right" vertical="center"/>
    </xf>
    <xf numFmtId="176" fontId="2" fillId="6" borderId="14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right" vertical="center"/>
    </xf>
    <xf numFmtId="176" fontId="2" fillId="14" borderId="14" xfId="0" applyNumberFormat="1" applyFont="1" applyFill="1" applyBorder="1" applyAlignment="1">
      <alignment vertical="center"/>
    </xf>
    <xf numFmtId="0" fontId="3" fillId="14" borderId="15" xfId="0" applyFont="1" applyFill="1" applyBorder="1" applyAlignment="1">
      <alignment horizontal="right" vertical="center"/>
    </xf>
    <xf numFmtId="0" fontId="23" fillId="14" borderId="16" xfId="0" applyFont="1" applyFill="1" applyBorder="1" applyAlignment="1">
      <alignment vertical="center"/>
    </xf>
    <xf numFmtId="0" fontId="23" fillId="8" borderId="16" xfId="0" applyFont="1" applyFill="1" applyBorder="1" applyAlignment="1">
      <alignment vertical="center"/>
    </xf>
    <xf numFmtId="0" fontId="23" fillId="6" borderId="16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6" borderId="18" xfId="0" applyFont="1" applyFill="1" applyBorder="1" applyAlignment="1">
      <alignment horizontal="right" vertical="center"/>
    </xf>
    <xf numFmtId="0" fontId="22" fillId="8" borderId="18" xfId="0" applyFont="1" applyFill="1" applyBorder="1" applyAlignment="1">
      <alignment horizontal="right" vertical="center"/>
    </xf>
    <xf numFmtId="0" fontId="22" fillId="14" borderId="18" xfId="0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5"/>
  <sheetViews>
    <sheetView showGridLines="0" tabSelected="1" zoomScalePageLayoutView="0" workbookViewId="0" topLeftCell="A1">
      <selection activeCell="F13" sqref="F13"/>
    </sheetView>
  </sheetViews>
  <sheetFormatPr defaultColWidth="9.00390625" defaultRowHeight="13.5"/>
  <cols>
    <col min="2" max="2" width="24.625" style="0" customWidth="1"/>
    <col min="3" max="3" width="12.625" style="0" customWidth="1"/>
  </cols>
  <sheetData>
    <row r="3" spans="2:3" ht="13.5">
      <c r="B3" s="2"/>
      <c r="C3" s="1"/>
    </row>
    <row r="4" spans="2:3" ht="19.5" customHeight="1">
      <c r="B4" s="21" t="s">
        <v>0</v>
      </c>
      <c r="C4" s="4">
        <v>164</v>
      </c>
    </row>
    <row r="5" spans="2:3" ht="19.5" customHeight="1">
      <c r="B5" s="21" t="s">
        <v>1</v>
      </c>
      <c r="C5" s="4">
        <v>42</v>
      </c>
    </row>
    <row r="6" spans="2:3" ht="13.5" customHeight="1">
      <c r="B6" s="5" t="s">
        <v>4</v>
      </c>
      <c r="C6" s="6">
        <f>22*(C4/100)^2</f>
        <v>59.17119999999999</v>
      </c>
    </row>
    <row r="7" spans="2:3" ht="19.5" customHeight="1">
      <c r="B7" s="21" t="s">
        <v>5</v>
      </c>
      <c r="C7" s="3">
        <f>(C4/100)^3*13</f>
        <v>57.34227199999999</v>
      </c>
    </row>
    <row r="8" ht="21.75" customHeight="1"/>
    <row r="9" s="17" customFormat="1" ht="15.75" customHeight="1">
      <c r="B9" s="16" t="s">
        <v>6</v>
      </c>
    </row>
    <row r="10" spans="2:3" ht="24" customHeight="1">
      <c r="B10" s="15" t="s">
        <v>2</v>
      </c>
      <c r="C10" s="9">
        <f>(C5-C7)/C7*100</f>
        <v>-26.755605358643603</v>
      </c>
    </row>
    <row r="11" spans="2:3" ht="24" customHeight="1">
      <c r="B11" s="18" t="s">
        <v>6</v>
      </c>
      <c r="C11" s="10" t="str">
        <f>IF(C10&lt;-30,"高度やせ",IF(AND((C10&lt;-20),(C10&gt;=-30)),"軽度やせ",IF(AND((C10&lt;20),(C10&gt;=-20)),"標準",IF(AND((C10&lt;30),(C10&gt;=20)),"軽度肥満",IF(AND((C10&lt;50),(C10&gt;=30)),"中度肥満",IF(C10&gt;=50,"高度肥満"))))))</f>
        <v>軽度やせ</v>
      </c>
    </row>
    <row r="12" spans="2:3" ht="24" customHeight="1">
      <c r="B12" s="14" t="s">
        <v>3</v>
      </c>
      <c r="C12" s="7">
        <f>C5/(C4*C4*C4/10000000)</f>
        <v>95.21771303376329</v>
      </c>
    </row>
    <row r="13" spans="2:3" ht="24" customHeight="1">
      <c r="B13" s="19" t="s">
        <v>6</v>
      </c>
      <c r="C13" s="8" t="str">
        <f>IF(C12&lt;101,"やせすぎ",IF(AND((C12&lt;116),(C12&gt;=101)),"やせぎみ",IF(AND((C12&lt;145),(C12&gt;=116)),"標準",IF(AND((C12&lt;160),(C12&gt;=145)),"太り気味",IF(C12&gt;=160,"太りすぎ")))))</f>
        <v>やせすぎ</v>
      </c>
    </row>
    <row r="14" spans="2:3" ht="24" customHeight="1">
      <c r="B14" s="13" t="s">
        <v>7</v>
      </c>
      <c r="C14" s="11">
        <f>C5/(C4*C4/10000)</f>
        <v>15.61570493753718</v>
      </c>
    </row>
    <row r="15" spans="2:3" ht="24" customHeight="1">
      <c r="B15" s="20" t="s">
        <v>6</v>
      </c>
      <c r="C15" s="12" t="str">
        <f>IF(C14&lt;18.5,"低体重",IF(AND((C14&gt;=18.5),(C14&lt;25)),"普通体重",IF(AND((C14&gt;=25),(C14&lt;30)),"肥満1度",IF(AND((C14&gt;=30),(C14&lt;35)),"肥満2度",IF(AND((C14&gt;=35),(C14&lt;40)),"肥満3度",IF(C14&gt;=40,"肥満4度"))))))</f>
        <v>低体重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</dc:creator>
  <cp:keywords/>
  <dc:description/>
  <cp:lastModifiedBy>kitty</cp:lastModifiedBy>
  <dcterms:created xsi:type="dcterms:W3CDTF">2014-05-01T11:29:18Z</dcterms:created>
  <dcterms:modified xsi:type="dcterms:W3CDTF">2018-04-06T12:32:46Z</dcterms:modified>
  <cp:category/>
  <cp:version/>
  <cp:contentType/>
  <cp:contentStatus/>
</cp:coreProperties>
</file>